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730" activeTab="0"/>
  </bookViews>
  <sheets>
    <sheet name="Wkst C Avg Balances" sheetId="1" r:id="rId1"/>
  </sheets>
  <definedNames>
    <definedName name="_xlnm.Print_Area" localSheetId="0">'Wkst C Avg Balances'!$A$1:$H$65</definedName>
  </definedNames>
  <calcPr fullCalcOnLoad="1"/>
</workbook>
</file>

<file path=xl/sharedStrings.xml><?xml version="1.0" encoding="utf-8"?>
<sst xmlns="http://schemas.openxmlformats.org/spreadsheetml/2006/main" count="87" uniqueCount="48">
  <si>
    <t>OG&amp;E</t>
  </si>
  <si>
    <t>AVG Bal</t>
  </si>
  <si>
    <t>Acct 282</t>
  </si>
  <si>
    <t>Net Total Property and Accumulated Depreciation</t>
  </si>
  <si>
    <t>Acct 283</t>
  </si>
  <si>
    <t>Prepaid Expenses</t>
  </si>
  <si>
    <t>Pension Plans</t>
  </si>
  <si>
    <t>Bond Redemption - Unamortized Call Premium Costs</t>
  </si>
  <si>
    <t>Acct 190</t>
  </si>
  <si>
    <t>Accrued Vacation</t>
  </si>
  <si>
    <t>Derivative Instruments</t>
  </si>
  <si>
    <t>Bad Debts</t>
  </si>
  <si>
    <t>Accrued Interest</t>
  </si>
  <si>
    <t>Accrued Liability-Public Liability</t>
  </si>
  <si>
    <t>Accrued Liability-Employee Related</t>
  </si>
  <si>
    <t>Post-Retirement Benefits</t>
  </si>
  <si>
    <t>Deferred Fed Investment Tax Credits</t>
  </si>
  <si>
    <t>Tax Credit Carryover</t>
  </si>
  <si>
    <t>Other - Investments in Partnerships</t>
  </si>
  <si>
    <t>Kaw Water Storage Agreement Liability</t>
  </si>
  <si>
    <t>Charitable Contributions Carryover</t>
  </si>
  <si>
    <t>Acct 255</t>
  </si>
  <si>
    <t>Accumulated Deferred Investment Tax Credits</t>
  </si>
  <si>
    <t>"Big 7 Transmission Projects"  AFUDC - Reg Asset</t>
  </si>
  <si>
    <t>Deferred Red Rock Plant Costs - OK - Reg Asset</t>
  </si>
  <si>
    <t>Deferred Excess 2007 Storm Expenses - AR - Reg Asset</t>
  </si>
  <si>
    <t>Deferred Other - Rate Case Consult/Expert Witness - Reg Asset</t>
  </si>
  <si>
    <t>Deferred Rate Case Expense - OK - Reg Asset</t>
  </si>
  <si>
    <t>Deferred Excess 2007 Storm Expenses - OK - Reg Asset</t>
  </si>
  <si>
    <t>Deferred  Smart Grid Web Portal Expenses - Reg Asset</t>
  </si>
  <si>
    <t>Deferred Post-Retirement Medical Exp - Reg Liability</t>
  </si>
  <si>
    <t>Net Operating Loss Carryover - Fed</t>
  </si>
  <si>
    <t>Net Operating Loss Carryover - OK</t>
  </si>
  <si>
    <t>Other - Misc</t>
  </si>
  <si>
    <t>Income Taxes Recoverable/Refundable, net - RETAIL</t>
  </si>
  <si>
    <t>Income Taxes Recoverable/Refundable, net - Equity AFUDC RETAIL</t>
  </si>
  <si>
    <t>Income Taxes Recoverable/Refundable, net - Equity AFUDC TRANS</t>
  </si>
  <si>
    <t>to Worksheet C</t>
  </si>
  <si>
    <t>Deferred Smart Grid Expenses-Reg Asset - OK</t>
  </si>
  <si>
    <t>Deferred Smart Grid Expenses-Reg Asset - AR</t>
  </si>
  <si>
    <t>Deferred Smart Grid  Retired Meter Loss - Reg Asset - OK</t>
  </si>
  <si>
    <t>Deferred Smart Grid  Retired Meter Loss - Reg Asset - AR</t>
  </si>
  <si>
    <t xml:space="preserve"> </t>
  </si>
  <si>
    <t>Deferred Excess Pension Expenses - OK - Reg Asset/Liab</t>
  </si>
  <si>
    <t>Deferred Excess Pension Expenses - AR - Reg Asset/Liab</t>
  </si>
  <si>
    <t xml:space="preserve">ARO Liability </t>
  </si>
  <si>
    <t>Other - Accrued Bonus,etc.</t>
  </si>
  <si>
    <t>Average Balance Calculation   (2012 &amp; 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</si>
</sst>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41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41" fontId="0" fillId="0" borderId="0" xfId="43" applyFont="1" applyAlignment="1">
      <alignment/>
    </xf>
    <xf numFmtId="164" fontId="0" fillId="0" borderId="0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34" borderId="0" xfId="0" applyFont="1" applyFill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1" fontId="9" fillId="0" borderId="0" xfId="56" applyNumberFormat="1" applyFont="1" applyFill="1">
      <alignment/>
      <protection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9" fillId="0" borderId="0" xfId="55" applyFont="1" applyAlignment="1">
      <alignment horizontal="center"/>
      <protection/>
    </xf>
    <xf numFmtId="41" fontId="9" fillId="0" borderId="0" xfId="55" applyNumberFormat="1" applyFont="1" applyFill="1">
      <alignment/>
      <protection/>
    </xf>
    <xf numFmtId="0" fontId="53" fillId="0" borderId="0" xfId="0" applyFont="1" applyAlignment="1">
      <alignment/>
    </xf>
    <xf numFmtId="41" fontId="9" fillId="0" borderId="0" xfId="56" applyNumberFormat="1" applyFont="1" applyFill="1" applyBorder="1">
      <alignment/>
      <protection/>
    </xf>
    <xf numFmtId="41" fontId="0" fillId="0" borderId="0" xfId="0" applyNumberFormat="1" applyFont="1" applyFill="1" applyAlignment="1">
      <alignment/>
    </xf>
    <xf numFmtId="41" fontId="11" fillId="33" borderId="0" xfId="56" applyNumberFormat="1" applyFont="1" applyFill="1" applyBorder="1">
      <alignment/>
      <protection/>
    </xf>
    <xf numFmtId="0" fontId="11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41" fontId="52" fillId="0" borderId="0" xfId="0" applyNumberFormat="1" applyFont="1" applyFill="1" applyAlignment="1">
      <alignment/>
    </xf>
    <xf numFmtId="41" fontId="0" fillId="0" borderId="11" xfId="0" applyNumberFormat="1" applyFont="1" applyBorder="1" applyAlignment="1">
      <alignment/>
    </xf>
    <xf numFmtId="41" fontId="11" fillId="34" borderId="0" xfId="56" applyNumberFormat="1" applyFont="1" applyFill="1">
      <alignment/>
      <protection/>
    </xf>
    <xf numFmtId="41" fontId="11" fillId="33" borderId="0" xfId="56" applyNumberFormat="1" applyFont="1" applyFill="1">
      <alignment/>
      <protection/>
    </xf>
    <xf numFmtId="0" fontId="48" fillId="0" borderId="0" xfId="0" applyFont="1" applyAlignment="1">
      <alignment horizontal="center"/>
    </xf>
    <xf numFmtId="0" fontId="11" fillId="34" borderId="0" xfId="56" applyFont="1" applyFill="1">
      <alignment/>
      <protection/>
    </xf>
    <xf numFmtId="41" fontId="11" fillId="34" borderId="11" xfId="56" applyNumberFormat="1" applyFont="1" applyFill="1" applyBorder="1">
      <alignment/>
      <protection/>
    </xf>
    <xf numFmtId="0" fontId="0" fillId="0" borderId="0" xfId="0" applyFont="1" applyAlignment="1">
      <alignment/>
    </xf>
    <xf numFmtId="0" fontId="11" fillId="34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_ADITAnalysisID0908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="80" zoomScaleNormal="80" zoomScaleSheetLayoutView="80" zoomScalePageLayoutView="0" workbookViewId="0" topLeftCell="A1">
      <selection activeCell="J38" sqref="J38"/>
    </sheetView>
  </sheetViews>
  <sheetFormatPr defaultColWidth="9.140625" defaultRowHeight="15"/>
  <cols>
    <col min="1" max="1" width="67.00390625" style="10" bestFit="1" customWidth="1"/>
    <col min="2" max="2" width="18.7109375" style="10" customWidth="1"/>
    <col min="3" max="3" width="10.28125" style="10" customWidth="1"/>
    <col min="4" max="4" width="67.00390625" style="10" bestFit="1" customWidth="1"/>
    <col min="5" max="5" width="17.28125" style="10" customWidth="1"/>
    <col min="6" max="6" width="5.8515625" style="10" customWidth="1"/>
    <col min="7" max="7" width="18.57421875" style="5" customWidth="1"/>
    <col min="8" max="8" width="3.140625" style="10" customWidth="1"/>
    <col min="9" max="10" width="15.7109375" style="10" customWidth="1"/>
    <col min="11" max="11" width="14.00390625" style="10" customWidth="1"/>
    <col min="12" max="12" width="12.421875" style="10" customWidth="1"/>
    <col min="13" max="13" width="4.00390625" style="10" customWidth="1"/>
    <col min="14" max="14" width="0.5625" style="10" customWidth="1"/>
    <col min="15" max="16384" width="9.140625" style="10" customWidth="1"/>
  </cols>
  <sheetData>
    <row r="1" spans="1:7" s="35" customFormat="1" ht="18.75">
      <c r="A1" s="35" t="s">
        <v>0</v>
      </c>
      <c r="C1" s="36"/>
      <c r="G1" s="37"/>
    </row>
    <row r="2" spans="1:15" s="35" customFormat="1" ht="18.75">
      <c r="A2" s="35" t="s">
        <v>47</v>
      </c>
      <c r="C2" s="36"/>
      <c r="G2" s="37"/>
      <c r="I2" s="38"/>
      <c r="J2" s="38"/>
      <c r="K2" s="38"/>
      <c r="L2" s="38"/>
      <c r="M2" s="39"/>
      <c r="N2" s="39"/>
      <c r="O2" s="39"/>
    </row>
    <row r="3" spans="9:15" ht="15">
      <c r="I3" s="13"/>
      <c r="J3" s="13"/>
      <c r="K3" s="14"/>
      <c r="L3" s="12"/>
      <c r="M3" s="12"/>
      <c r="N3" s="12"/>
      <c r="O3" s="12"/>
    </row>
    <row r="4" spans="1:15" ht="15">
      <c r="A4" s="51">
        <v>2012</v>
      </c>
      <c r="B4" s="52">
        <v>2008</v>
      </c>
      <c r="C4" s="6"/>
      <c r="D4" s="51">
        <v>2013</v>
      </c>
      <c r="E4" s="52"/>
      <c r="G4" s="6" t="s">
        <v>1</v>
      </c>
      <c r="H4" s="15"/>
      <c r="I4" s="50"/>
      <c r="J4" s="50"/>
      <c r="K4" s="14"/>
      <c r="L4" s="12"/>
      <c r="M4" s="12"/>
      <c r="N4" s="12"/>
      <c r="O4" s="12"/>
    </row>
    <row r="5" spans="1:15" ht="15">
      <c r="A5" s="10" t="s">
        <v>2</v>
      </c>
      <c r="G5" s="44" t="s">
        <v>37</v>
      </c>
      <c r="I5" s="50"/>
      <c r="J5" s="50"/>
      <c r="K5" s="12"/>
      <c r="L5" s="12"/>
      <c r="M5" s="12"/>
      <c r="N5" s="12"/>
      <c r="O5" s="12"/>
    </row>
    <row r="6" spans="9:15" ht="14.25" customHeight="1">
      <c r="I6" s="49"/>
      <c r="J6" s="49"/>
      <c r="K6" s="12"/>
      <c r="L6" s="16"/>
      <c r="M6" s="12"/>
      <c r="N6" s="12"/>
      <c r="O6" s="12"/>
    </row>
    <row r="7" spans="1:15" ht="15">
      <c r="A7" s="9" t="s">
        <v>3</v>
      </c>
      <c r="B7" s="42">
        <f>-1577019691+33515001+5</f>
        <v>-1543504685</v>
      </c>
      <c r="C7" s="17"/>
      <c r="D7" s="18" t="s">
        <v>3</v>
      </c>
      <c r="E7" s="42">
        <f>-1685677185+34581096+1</f>
        <v>-1651096088</v>
      </c>
      <c r="F7" s="17"/>
      <c r="G7" s="19">
        <f>AVERAGE(E7,B7)</f>
        <v>-1597300386.5</v>
      </c>
      <c r="H7" s="19"/>
      <c r="I7" s="8"/>
      <c r="J7" s="8"/>
      <c r="K7" s="8"/>
      <c r="L7" s="16"/>
      <c r="M7" s="12"/>
      <c r="N7" s="12"/>
      <c r="O7" s="12"/>
    </row>
    <row r="8" spans="1:15" ht="15">
      <c r="A8" s="9" t="s">
        <v>34</v>
      </c>
      <c r="B8" s="33">
        <v>-20806689</v>
      </c>
      <c r="D8" s="9" t="s">
        <v>34</v>
      </c>
      <c r="E8" s="33">
        <v>-19590312</v>
      </c>
      <c r="G8" s="19">
        <f>AVERAGE(E8,B8)</f>
        <v>-20198500.5</v>
      </c>
      <c r="H8" s="19"/>
      <c r="I8" s="12"/>
      <c r="J8" s="12"/>
      <c r="K8" s="12"/>
      <c r="L8" s="12"/>
      <c r="M8" s="12"/>
      <c r="N8" s="12"/>
      <c r="O8" s="12"/>
    </row>
    <row r="9" spans="1:15" ht="15">
      <c r="A9" s="9" t="s">
        <v>35</v>
      </c>
      <c r="B9" s="33">
        <v>-32319408</v>
      </c>
      <c r="D9" s="9" t="s">
        <v>35</v>
      </c>
      <c r="E9" s="33">
        <v>-34020807</v>
      </c>
      <c r="G9" s="19">
        <f>AVERAGE(E9,B9)</f>
        <v>-33170107.5</v>
      </c>
      <c r="H9" s="19"/>
      <c r="I9" s="12"/>
      <c r="J9" s="20"/>
      <c r="K9" s="16"/>
      <c r="L9" s="12"/>
      <c r="M9" s="12"/>
      <c r="N9" s="12"/>
      <c r="O9" s="12"/>
    </row>
    <row r="10" spans="1:15" ht="15">
      <c r="A10" s="9" t="s">
        <v>36</v>
      </c>
      <c r="B10" s="33">
        <v>-1600403</v>
      </c>
      <c r="D10" s="9" t="s">
        <v>36</v>
      </c>
      <c r="E10" s="33">
        <v>-2856204</v>
      </c>
      <c r="G10" s="19">
        <f>AVERAGE(E10,B10)</f>
        <v>-2228303.5</v>
      </c>
      <c r="H10" s="19"/>
      <c r="I10" s="12"/>
      <c r="J10" s="21"/>
      <c r="K10" s="16"/>
      <c r="L10" s="12"/>
      <c r="M10" s="12"/>
      <c r="N10" s="12"/>
      <c r="O10" s="12"/>
    </row>
    <row r="11" spans="1:15" ht="15">
      <c r="A11" s="11"/>
      <c r="B11" s="22"/>
      <c r="C11" s="11"/>
      <c r="D11" s="11"/>
      <c r="E11" s="22"/>
      <c r="G11" s="19"/>
      <c r="H11" s="19"/>
      <c r="I11" s="12"/>
      <c r="J11" s="12"/>
      <c r="K11" s="16"/>
      <c r="L11" s="12"/>
      <c r="M11" s="12"/>
      <c r="N11" s="12"/>
      <c r="O11" s="12"/>
    </row>
    <row r="12" spans="2:15" ht="15.75" thickBot="1">
      <c r="B12" s="23">
        <f>SUM(B7:B11)</f>
        <v>-1598231185</v>
      </c>
      <c r="E12" s="23">
        <f>SUM(E7:E11)</f>
        <v>-1707563411</v>
      </c>
      <c r="G12" s="23">
        <f>SUM(G7:G11)</f>
        <v>-1652897298</v>
      </c>
      <c r="H12" s="24"/>
      <c r="I12" s="12"/>
      <c r="J12" s="12"/>
      <c r="K12" s="16"/>
      <c r="L12" s="12"/>
      <c r="M12" s="8"/>
      <c r="N12" s="12"/>
      <c r="O12" s="12"/>
    </row>
    <row r="13" spans="2:15" ht="15.75" thickTop="1">
      <c r="B13" s="4"/>
      <c r="E13" s="4"/>
      <c r="G13" s="19"/>
      <c r="H13" s="19"/>
      <c r="I13" s="12"/>
      <c r="J13" s="12"/>
      <c r="K13" s="12"/>
      <c r="L13" s="12"/>
      <c r="M13" s="8"/>
      <c r="N13" s="12"/>
      <c r="O13" s="12"/>
    </row>
    <row r="14" spans="7:15" ht="15">
      <c r="G14" s="19"/>
      <c r="H14" s="19"/>
      <c r="I14" s="12"/>
      <c r="J14" s="12"/>
      <c r="K14" s="12"/>
      <c r="L14" s="12"/>
      <c r="M14" s="21"/>
      <c r="N14" s="12"/>
      <c r="O14" s="12"/>
    </row>
    <row r="15" spans="1:13" ht="15">
      <c r="A15" s="10" t="s">
        <v>4</v>
      </c>
      <c r="E15" s="19"/>
      <c r="G15" s="19"/>
      <c r="H15" s="19"/>
      <c r="K15" s="25"/>
      <c r="L15" s="25"/>
      <c r="M15" s="25"/>
    </row>
    <row r="16" spans="7:8" ht="12.75" customHeight="1">
      <c r="G16" s="19"/>
      <c r="H16" s="19"/>
    </row>
    <row r="17" spans="1:8" ht="15">
      <c r="A17" s="9" t="s">
        <v>5</v>
      </c>
      <c r="B17" s="33">
        <v>-1463853</v>
      </c>
      <c r="D17" s="9" t="s">
        <v>5</v>
      </c>
      <c r="E17" s="33">
        <v>-1821255</v>
      </c>
      <c r="G17" s="19">
        <f>AVERAGE(E17,B17)</f>
        <v>-1642554</v>
      </c>
      <c r="H17" s="19"/>
    </row>
    <row r="18" spans="1:8" ht="15">
      <c r="A18" s="9" t="s">
        <v>6</v>
      </c>
      <c r="B18" s="33">
        <v>-102585944</v>
      </c>
      <c r="D18" s="9" t="s">
        <v>6</v>
      </c>
      <c r="E18" s="33">
        <v>-85213456</v>
      </c>
      <c r="G18" s="19">
        <f aca="true" t="shared" si="0" ref="G18:G34">AVERAGE(E18,B18)</f>
        <v>-93899700</v>
      </c>
      <c r="H18" s="19"/>
    </row>
    <row r="19" spans="1:8" ht="15">
      <c r="A19" s="9" t="s">
        <v>7</v>
      </c>
      <c r="B19" s="33">
        <v>-3994604</v>
      </c>
      <c r="D19" s="9" t="s">
        <v>7</v>
      </c>
      <c r="E19" s="33">
        <v>-3579509</v>
      </c>
      <c r="G19" s="19">
        <f t="shared" si="0"/>
        <v>-3787056.5</v>
      </c>
      <c r="H19" s="19"/>
    </row>
    <row r="20" spans="1:10" ht="15">
      <c r="A20" s="34" t="s">
        <v>28</v>
      </c>
      <c r="B20" s="33">
        <v>-4890695</v>
      </c>
      <c r="D20" s="34" t="s">
        <v>28</v>
      </c>
      <c r="E20" s="33">
        <v>-8360403</v>
      </c>
      <c r="G20" s="19">
        <f t="shared" si="0"/>
        <v>-6625549</v>
      </c>
      <c r="H20" s="19"/>
      <c r="J20" s="26"/>
    </row>
    <row r="21" spans="1:10" ht="15">
      <c r="A21" s="34" t="s">
        <v>23</v>
      </c>
      <c r="B21" s="33">
        <v>-397252</v>
      </c>
      <c r="D21" s="34" t="s">
        <v>23</v>
      </c>
      <c r="E21" s="33">
        <v>-815704</v>
      </c>
      <c r="G21" s="19">
        <f t="shared" si="0"/>
        <v>-606478</v>
      </c>
      <c r="H21" s="19"/>
      <c r="J21" s="27"/>
    </row>
    <row r="22" spans="1:10" ht="15">
      <c r="A22" s="34" t="s">
        <v>30</v>
      </c>
      <c r="B22" s="33">
        <f>6845024-7158801+177019</f>
        <v>-136758</v>
      </c>
      <c r="D22" s="34" t="s">
        <v>30</v>
      </c>
      <c r="E22" s="33">
        <f>-6738486+2521853</f>
        <v>-4216633</v>
      </c>
      <c r="G22" s="19">
        <f t="shared" si="0"/>
        <v>-2176695.5</v>
      </c>
      <c r="H22" s="19"/>
      <c r="I22" s="15"/>
      <c r="J22" s="27"/>
    </row>
    <row r="23" spans="1:10" ht="15">
      <c r="A23" s="34" t="s">
        <v>24</v>
      </c>
      <c r="B23" s="33">
        <v>-2548768</v>
      </c>
      <c r="D23" s="34" t="s">
        <v>24</v>
      </c>
      <c r="E23" s="33">
        <v>-2440378</v>
      </c>
      <c r="G23" s="19">
        <f t="shared" si="0"/>
        <v>-2494573</v>
      </c>
      <c r="H23" s="19"/>
      <c r="I23" s="15"/>
      <c r="J23" s="28"/>
    </row>
    <row r="24" spans="1:11" ht="15">
      <c r="A24" s="34" t="s">
        <v>25</v>
      </c>
      <c r="B24" s="33">
        <v>0</v>
      </c>
      <c r="D24" s="34" t="s">
        <v>25</v>
      </c>
      <c r="E24" s="33">
        <v>0</v>
      </c>
      <c r="G24" s="40">
        <f t="shared" si="0"/>
        <v>0</v>
      </c>
      <c r="H24" s="19"/>
      <c r="I24" s="29"/>
      <c r="J24" s="29"/>
      <c r="K24" s="19"/>
    </row>
    <row r="25" spans="1:9" ht="15">
      <c r="A25" s="34" t="s">
        <v>43</v>
      </c>
      <c r="B25" s="33">
        <v>5560104</v>
      </c>
      <c r="D25" s="34" t="s">
        <v>43</v>
      </c>
      <c r="E25" s="33">
        <v>6509391</v>
      </c>
      <c r="G25" s="19">
        <f t="shared" si="0"/>
        <v>6034747.5</v>
      </c>
      <c r="H25" s="19"/>
      <c r="I25" s="4"/>
    </row>
    <row r="26" spans="1:10" ht="15">
      <c r="A26" s="34" t="s">
        <v>44</v>
      </c>
      <c r="B26" s="33">
        <v>415032</v>
      </c>
      <c r="D26" s="34" t="s">
        <v>44</v>
      </c>
      <c r="E26" s="33">
        <v>530855</v>
      </c>
      <c r="G26" s="19">
        <f t="shared" si="0"/>
        <v>472943.5</v>
      </c>
      <c r="H26" s="19"/>
      <c r="I26" s="4"/>
      <c r="J26" s="27"/>
    </row>
    <row r="27" spans="1:10" ht="15">
      <c r="A27" s="34" t="s">
        <v>26</v>
      </c>
      <c r="B27" s="33">
        <v>-349171</v>
      </c>
      <c r="D27" s="34" t="s">
        <v>26</v>
      </c>
      <c r="E27" s="33">
        <v>-360878</v>
      </c>
      <c r="G27" s="19">
        <f t="shared" si="0"/>
        <v>-355024.5</v>
      </c>
      <c r="H27" s="19"/>
      <c r="I27" s="30"/>
      <c r="J27" s="26"/>
    </row>
    <row r="28" spans="1:10" ht="15">
      <c r="A28" s="34" t="s">
        <v>27</v>
      </c>
      <c r="B28" s="33">
        <v>0</v>
      </c>
      <c r="D28" s="34" t="s">
        <v>27</v>
      </c>
      <c r="E28" s="33">
        <v>0</v>
      </c>
      <c r="G28" s="19">
        <f t="shared" si="0"/>
        <v>0</v>
      </c>
      <c r="H28" s="19"/>
      <c r="J28" s="26"/>
    </row>
    <row r="29" spans="1:8" ht="15">
      <c r="A29" s="34" t="s">
        <v>38</v>
      </c>
      <c r="B29" s="33">
        <v>-287649</v>
      </c>
      <c r="D29" s="34" t="s">
        <v>38</v>
      </c>
      <c r="E29" s="33">
        <v>0</v>
      </c>
      <c r="G29" s="19">
        <f t="shared" si="0"/>
        <v>-143824.5</v>
      </c>
      <c r="H29" s="19"/>
    </row>
    <row r="30" spans="1:8" ht="15">
      <c r="A30" s="9" t="s">
        <v>39</v>
      </c>
      <c r="B30" s="33">
        <v>-500275</v>
      </c>
      <c r="D30" s="9" t="s">
        <v>39</v>
      </c>
      <c r="E30" s="33">
        <v>-389105</v>
      </c>
      <c r="G30" s="19">
        <f t="shared" si="0"/>
        <v>-444690</v>
      </c>
      <c r="H30" s="19"/>
    </row>
    <row r="31" spans="1:8" ht="15">
      <c r="A31" s="34" t="s">
        <v>40</v>
      </c>
      <c r="B31" s="33">
        <v>-13088594</v>
      </c>
      <c r="D31" s="34" t="s">
        <v>40</v>
      </c>
      <c r="E31" s="33">
        <v>-13305853</v>
      </c>
      <c r="G31" s="19">
        <f t="shared" si="0"/>
        <v>-13197223.5</v>
      </c>
      <c r="H31" s="19"/>
    </row>
    <row r="32" spans="1:8" ht="15">
      <c r="A32" s="9" t="s">
        <v>41</v>
      </c>
      <c r="B32" s="33">
        <v>-818679</v>
      </c>
      <c r="D32" s="9" t="s">
        <v>41</v>
      </c>
      <c r="E32" s="33">
        <v>-839377</v>
      </c>
      <c r="G32" s="19">
        <f t="shared" si="0"/>
        <v>-829028</v>
      </c>
      <c r="H32" s="19"/>
    </row>
    <row r="33" spans="1:8" ht="15">
      <c r="A33" s="34" t="s">
        <v>29</v>
      </c>
      <c r="B33" s="33">
        <v>-1783315</v>
      </c>
      <c r="D33" s="34" t="s">
        <v>29</v>
      </c>
      <c r="E33" s="33">
        <v>-2374809</v>
      </c>
      <c r="G33" s="19">
        <f t="shared" si="0"/>
        <v>-2079062</v>
      </c>
      <c r="H33" s="19"/>
    </row>
    <row r="34" spans="1:8" ht="15">
      <c r="A34" s="34" t="s">
        <v>46</v>
      </c>
      <c r="B34" s="33">
        <v>5616984</v>
      </c>
      <c r="D34" s="34" t="s">
        <v>46</v>
      </c>
      <c r="E34" s="33">
        <f>437974+5500901</f>
        <v>5938875</v>
      </c>
      <c r="G34" s="19">
        <f t="shared" si="0"/>
        <v>5777929.5</v>
      </c>
      <c r="H34" s="19"/>
    </row>
    <row r="35" spans="2:8" ht="15">
      <c r="B35" s="31"/>
      <c r="F35" s="25"/>
      <c r="G35" s="19"/>
      <c r="H35" s="19"/>
    </row>
    <row r="36" spans="2:8" ht="15.75" thickBot="1">
      <c r="B36" s="23">
        <f>SUM(B17:B35)</f>
        <v>-121253437</v>
      </c>
      <c r="E36" s="23">
        <f>SUM(E17:E35)</f>
        <v>-110738239</v>
      </c>
      <c r="F36" s="24"/>
      <c r="G36" s="23">
        <f>SUM(G17:G35)</f>
        <v>-115995838</v>
      </c>
      <c r="H36" s="24"/>
    </row>
    <row r="37" spans="2:8" ht="15.75" thickTop="1">
      <c r="B37" s="4"/>
      <c r="E37" s="4"/>
      <c r="G37" s="19"/>
      <c r="H37" s="19"/>
    </row>
    <row r="38" spans="1:9" ht="15">
      <c r="A38" s="10" t="s">
        <v>8</v>
      </c>
      <c r="E38" s="7"/>
      <c r="G38" s="19"/>
      <c r="H38" s="19"/>
      <c r="I38" s="19" t="s">
        <v>42</v>
      </c>
    </row>
    <row r="39" spans="7:8" ht="12.75" customHeight="1">
      <c r="G39" s="19"/>
      <c r="H39" s="19"/>
    </row>
    <row r="40" spans="1:8" ht="15">
      <c r="A40" s="18" t="s">
        <v>9</v>
      </c>
      <c r="B40" s="42">
        <v>3100250</v>
      </c>
      <c r="D40" s="18" t="s">
        <v>9</v>
      </c>
      <c r="E40" s="42">
        <v>2792158</v>
      </c>
      <c r="G40" s="19">
        <f aca="true" t="shared" si="1" ref="G40:G55">AVERAGE(E40,B40)</f>
        <v>2946204</v>
      </c>
      <c r="H40" s="19"/>
    </row>
    <row r="41" spans="1:9" ht="15">
      <c r="A41" s="18" t="s">
        <v>10</v>
      </c>
      <c r="B41" s="42">
        <v>805552</v>
      </c>
      <c r="D41" s="18" t="s">
        <v>10</v>
      </c>
      <c r="E41" s="42">
        <v>0</v>
      </c>
      <c r="F41" s="1"/>
      <c r="G41" s="19">
        <f t="shared" si="1"/>
        <v>402776</v>
      </c>
      <c r="H41" s="19"/>
      <c r="I41" s="19"/>
    </row>
    <row r="42" spans="1:8" ht="15">
      <c r="A42" s="18" t="s">
        <v>11</v>
      </c>
      <c r="B42" s="42">
        <v>1006552</v>
      </c>
      <c r="D42" s="18" t="s">
        <v>11</v>
      </c>
      <c r="E42" s="42">
        <v>719707</v>
      </c>
      <c r="G42" s="19">
        <f t="shared" si="1"/>
        <v>863129.5</v>
      </c>
      <c r="H42" s="19"/>
    </row>
    <row r="43" spans="1:8" ht="15">
      <c r="A43" s="18" t="s">
        <v>12</v>
      </c>
      <c r="B43" s="42">
        <v>777495</v>
      </c>
      <c r="D43" s="18" t="s">
        <v>12</v>
      </c>
      <c r="E43" s="42">
        <v>0</v>
      </c>
      <c r="F43" s="1"/>
      <c r="G43" s="19">
        <f t="shared" si="1"/>
        <v>388747.5</v>
      </c>
      <c r="H43" s="19"/>
    </row>
    <row r="44" spans="1:8" ht="15">
      <c r="A44" s="48" t="s">
        <v>13</v>
      </c>
      <c r="B44" s="42">
        <v>1012933</v>
      </c>
      <c r="D44" s="48" t="s">
        <v>13</v>
      </c>
      <c r="E44" s="42">
        <v>1222759</v>
      </c>
      <c r="F44" s="1"/>
      <c r="G44" s="19">
        <f t="shared" si="1"/>
        <v>1117846</v>
      </c>
      <c r="H44" s="19"/>
    </row>
    <row r="45" spans="1:8" ht="15">
      <c r="A45" s="48" t="s">
        <v>14</v>
      </c>
      <c r="B45" s="42">
        <v>1610011</v>
      </c>
      <c r="D45" s="48" t="s">
        <v>14</v>
      </c>
      <c r="E45" s="42">
        <v>2942759</v>
      </c>
      <c r="F45" s="1"/>
      <c r="G45" s="19">
        <f t="shared" si="1"/>
        <v>2276385</v>
      </c>
      <c r="H45" s="19"/>
    </row>
    <row r="46" spans="1:8" ht="15">
      <c r="A46" s="9" t="s">
        <v>45</v>
      </c>
      <c r="B46" s="43">
        <v>0</v>
      </c>
      <c r="D46" s="9" t="s">
        <v>45</v>
      </c>
      <c r="E46" s="43">
        <v>20755713</v>
      </c>
      <c r="G46" s="19">
        <f t="shared" si="1"/>
        <v>10377856.5</v>
      </c>
      <c r="H46" s="19"/>
    </row>
    <row r="47" spans="1:8" ht="15">
      <c r="A47" s="18" t="s">
        <v>15</v>
      </c>
      <c r="B47" s="42">
        <v>42100833</v>
      </c>
      <c r="D47" s="18" t="s">
        <v>15</v>
      </c>
      <c r="E47" s="42">
        <v>45243048</v>
      </c>
      <c r="F47" s="1"/>
      <c r="G47" s="19">
        <f t="shared" si="1"/>
        <v>43671940.5</v>
      </c>
      <c r="H47" s="19"/>
    </row>
    <row r="48" spans="1:8" ht="15">
      <c r="A48" s="18" t="s">
        <v>33</v>
      </c>
      <c r="B48" s="42">
        <f>1467592-805552-66611</f>
        <v>595429</v>
      </c>
      <c r="D48" s="18" t="s">
        <v>33</v>
      </c>
      <c r="E48" s="42">
        <f>796810-0-61783</f>
        <v>735027</v>
      </c>
      <c r="F48" s="1"/>
      <c r="G48" s="19">
        <f t="shared" si="1"/>
        <v>665228</v>
      </c>
      <c r="H48" s="19"/>
    </row>
    <row r="49" spans="1:8" ht="15">
      <c r="A49" s="18" t="s">
        <v>16</v>
      </c>
      <c r="B49" s="42">
        <v>1519984</v>
      </c>
      <c r="D49" s="18" t="s">
        <v>16</v>
      </c>
      <c r="E49" s="42">
        <v>727866</v>
      </c>
      <c r="G49" s="19">
        <f t="shared" si="1"/>
        <v>1123925</v>
      </c>
      <c r="H49" s="19"/>
    </row>
    <row r="50" spans="1:8" ht="15">
      <c r="A50" s="18" t="s">
        <v>17</v>
      </c>
      <c r="B50" s="42">
        <v>153602897</v>
      </c>
      <c r="D50" s="18" t="s">
        <v>17</v>
      </c>
      <c r="E50" s="42">
        <v>196048307</v>
      </c>
      <c r="G50" s="19">
        <f t="shared" si="1"/>
        <v>174825602</v>
      </c>
      <c r="H50" s="19"/>
    </row>
    <row r="51" spans="1:9" ht="15">
      <c r="A51" s="18" t="s">
        <v>31</v>
      </c>
      <c r="B51" s="42">
        <v>234231612</v>
      </c>
      <c r="D51" s="18" t="s">
        <v>31</v>
      </c>
      <c r="E51" s="42">
        <v>162096727</v>
      </c>
      <c r="G51" s="19">
        <f t="shared" si="1"/>
        <v>198164169.5</v>
      </c>
      <c r="H51" s="19"/>
      <c r="I51" s="19"/>
    </row>
    <row r="52" spans="1:8" ht="15">
      <c r="A52" s="18" t="s">
        <v>32</v>
      </c>
      <c r="B52" s="42">
        <v>29592410</v>
      </c>
      <c r="D52" s="18" t="s">
        <v>32</v>
      </c>
      <c r="E52" s="42">
        <f>6587749+17560615</f>
        <v>24148364</v>
      </c>
      <c r="G52" s="19">
        <f t="shared" si="1"/>
        <v>26870387</v>
      </c>
      <c r="H52" s="19"/>
    </row>
    <row r="53" spans="1:8" ht="15">
      <c r="A53" s="48" t="s">
        <v>18</v>
      </c>
      <c r="B53" s="42">
        <v>66611</v>
      </c>
      <c r="D53" s="48" t="s">
        <v>18</v>
      </c>
      <c r="E53" s="42">
        <v>61783</v>
      </c>
      <c r="G53" s="19">
        <f t="shared" si="1"/>
        <v>64197</v>
      </c>
      <c r="H53" s="19"/>
    </row>
    <row r="54" spans="1:8" ht="15">
      <c r="A54" s="48" t="s">
        <v>19</v>
      </c>
      <c r="B54" s="42">
        <v>3577128</v>
      </c>
      <c r="D54" s="48" t="s">
        <v>19</v>
      </c>
      <c r="E54" s="42">
        <v>3656664</v>
      </c>
      <c r="G54" s="19">
        <f t="shared" si="1"/>
        <v>3616896</v>
      </c>
      <c r="H54" s="19"/>
    </row>
    <row r="55" spans="1:8" ht="15">
      <c r="A55" s="48" t="s">
        <v>20</v>
      </c>
      <c r="B55" s="42">
        <v>6774467</v>
      </c>
      <c r="D55" s="48" t="s">
        <v>20</v>
      </c>
      <c r="E55" s="42">
        <v>1162773</v>
      </c>
      <c r="G55" s="19">
        <f t="shared" si="1"/>
        <v>3968620</v>
      </c>
      <c r="H55" s="19"/>
    </row>
    <row r="56" spans="7:8" ht="15">
      <c r="G56" s="19"/>
      <c r="H56" s="19"/>
    </row>
    <row r="57" spans="2:8" ht="15.75" thickBot="1">
      <c r="B57" s="23">
        <f>SUM(B40:B56)</f>
        <v>480374164</v>
      </c>
      <c r="E57" s="23">
        <f>SUM(E40:E56)</f>
        <v>462313655</v>
      </c>
      <c r="G57" s="23">
        <f>SUM(G40:G56)</f>
        <v>471343909.5</v>
      </c>
      <c r="H57" s="24"/>
    </row>
    <row r="58" spans="2:8" ht="15.75" thickTop="1">
      <c r="B58" s="4"/>
      <c r="E58" s="4"/>
      <c r="G58" s="19"/>
      <c r="H58" s="19"/>
    </row>
    <row r="59" spans="1:8" ht="15">
      <c r="A59" s="10" t="s">
        <v>21</v>
      </c>
      <c r="E59" s="32"/>
      <c r="G59" s="19"/>
      <c r="H59" s="19"/>
    </row>
    <row r="60" spans="2:8" ht="13.5" customHeight="1">
      <c r="B60" s="25"/>
      <c r="G60" s="19"/>
      <c r="H60" s="19"/>
    </row>
    <row r="61" spans="1:8" ht="15.75" thickBot="1">
      <c r="A61" s="45" t="s">
        <v>22</v>
      </c>
      <c r="B61" s="46">
        <v>-3921619</v>
      </c>
      <c r="C61" s="47"/>
      <c r="D61" s="45" t="s">
        <v>22</v>
      </c>
      <c r="E61" s="46">
        <v>-1877923</v>
      </c>
      <c r="G61" s="41">
        <f>AVERAGE(E61,B61)</f>
        <v>-2899771</v>
      </c>
      <c r="H61" s="24"/>
    </row>
    <row r="62" spans="2:8" ht="15.75" thickTop="1">
      <c r="B62" s="4"/>
      <c r="E62" s="4"/>
      <c r="G62" s="19"/>
      <c r="H62" s="19"/>
    </row>
    <row r="64" spans="1:5" ht="15">
      <c r="A64" s="1"/>
      <c r="B64" s="2"/>
      <c r="D64" s="1"/>
      <c r="E64" s="2"/>
    </row>
    <row r="65" spans="1:4" ht="15">
      <c r="A65" s="3"/>
      <c r="D65" s="3"/>
    </row>
  </sheetData>
  <sheetProtection/>
  <mergeCells count="5">
    <mergeCell ref="I6:J6"/>
    <mergeCell ref="I4:J4"/>
    <mergeCell ref="I5:J5"/>
    <mergeCell ref="A4:B4"/>
    <mergeCell ref="D4:E4"/>
  </mergeCells>
  <printOptions/>
  <pageMargins left="0.75" right="0.5" top="0.5" bottom="0.5" header="0.3" footer="0.21"/>
  <pageSetup cellComments="asDisplayed" horizontalDpi="600" verticalDpi="600" orientation="landscape" scale="57" r:id="rId1"/>
  <headerFooter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2014-06-02T12:52:44Z</dcterms:created>
  <dcterms:modified xsi:type="dcterms:W3CDTF">2014-06-02T13:14:43Z</dcterms:modified>
  <cp:category/>
  <cp:version/>
  <cp:contentType/>
  <cp:contentStatus/>
</cp:coreProperties>
</file>